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rchasing\1 Reqs &amp; Solicitations\!Services - SPB (O5)\120003 O5 Home Energy Efficiency &amp; Appliance Rebates - NDEE- DJG - KR CH\8 Intent to Award\"/>
    </mc:Choice>
  </mc:AlternateContent>
  <xr:revisionPtr revIDLastSave="0" documentId="8_{9131782C-6D9B-4C43-86DD-EE26D663C3A7}" xr6:coauthVersionLast="47" xr6:coauthVersionMax="47" xr10:uidLastSave="{00000000-0000-0000-0000-000000000000}"/>
  <bookViews>
    <workbookView xWindow="39156" yWindow="3096" windowWidth="18516" windowHeight="15996" xr2:uid="{00000000-000D-0000-FFFF-FFFF00000000}"/>
  </bookViews>
  <sheets>
    <sheet name="Final Evaluation Docum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G7" i="1"/>
  <c r="F8" i="1"/>
  <c r="F7" i="1"/>
  <c r="E7" i="1"/>
  <c r="D9" i="1"/>
  <c r="D8" i="1"/>
  <c r="D10" i="1" s="1"/>
  <c r="D7" i="1"/>
  <c r="G10" i="1" l="1"/>
  <c r="E10" i="1"/>
  <c r="F10" i="1"/>
</calcChain>
</file>

<file path=xl/sharedStrings.xml><?xml version="1.0" encoding="utf-8"?>
<sst xmlns="http://schemas.openxmlformats.org/spreadsheetml/2006/main" count="14" uniqueCount="14">
  <si>
    <t>Evaluation Criteria</t>
  </si>
  <si>
    <t>Possible Points</t>
  </si>
  <si>
    <t>Total Points</t>
  </si>
  <si>
    <t>Ranking</t>
  </si>
  <si>
    <t>FINAL EVALUATION DOCUMENT</t>
  </si>
  <si>
    <t>Part 1.0 Corporate Overview</t>
  </si>
  <si>
    <t>Part 2.0 Technical Approach</t>
  </si>
  <si>
    <t>Part 3.0 Cost Proposal</t>
  </si>
  <si>
    <t>Home Energy Rebates</t>
  </si>
  <si>
    <t>RFP Number: 120003 O5</t>
  </si>
  <si>
    <t>Deloitte &amp; Touche LLP</t>
  </si>
  <si>
    <t xml:space="preserve">Egis BLN Consulting USA, LLC </t>
  </si>
  <si>
    <t xml:space="preserve">Power Delivery Systems, INC (PDS) </t>
  </si>
  <si>
    <t>Opening Date: January 21, 2025 at 2:00 P.M. CST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</si>
</sst>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0" fontId="1" fillId="2" borderId="2" xfId="0" applyFont="1" applyFill="1" applyBorder="1"/>
    <xf numFmtId="0" fontId="1" fillId="0" borderId="3" xfId="0" applyFont="1" applyBorder="1"/>
    <xf numFmtId="2" fontId="1" fillId="0" borderId="2" xfId="0" applyNumberFormat="1" applyFont="1" applyBorder="1"/>
    <xf numFmtId="0" fontId="2" fillId="0" borderId="9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3" fillId="3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view="pageLayout" zoomScaleNormal="100" workbookViewId="0">
      <selection activeCell="B5" sqref="B5"/>
    </sheetView>
  </sheetViews>
  <sheetFormatPr defaultColWidth="9.109375" defaultRowHeight="13.8" x14ac:dyDescent="0.25"/>
  <cols>
    <col min="1" max="3" width="17.33203125" style="1" customWidth="1"/>
    <col min="4" max="7" width="7.44140625" style="1" customWidth="1"/>
    <col min="8" max="16384" width="9.109375" style="1"/>
  </cols>
  <sheetData>
    <row r="1" spans="1:7" ht="18" thickBot="1" x14ac:dyDescent="0.35">
      <c r="A1" s="9" t="s">
        <v>4</v>
      </c>
      <c r="B1" s="10"/>
      <c r="C1" s="10"/>
      <c r="D1" s="10"/>
      <c r="E1" s="10"/>
      <c r="F1" s="10"/>
      <c r="G1" s="19"/>
    </row>
    <row r="2" spans="1:7" ht="17.399999999999999" x14ac:dyDescent="0.3">
      <c r="A2" s="11" t="s">
        <v>9</v>
      </c>
      <c r="B2" s="11"/>
      <c r="C2" s="11"/>
      <c r="D2" s="11"/>
      <c r="E2" s="11"/>
      <c r="F2" s="11"/>
      <c r="G2" s="11"/>
    </row>
    <row r="3" spans="1:7" ht="17.399999999999999" x14ac:dyDescent="0.3">
      <c r="A3" s="11" t="s">
        <v>8</v>
      </c>
      <c r="B3" s="11"/>
      <c r="C3" s="11"/>
      <c r="D3" s="11"/>
      <c r="E3" s="11"/>
      <c r="F3" s="11"/>
      <c r="G3" s="11"/>
    </row>
    <row r="4" spans="1:7" ht="17.399999999999999" x14ac:dyDescent="0.3">
      <c r="A4" s="11" t="s">
        <v>13</v>
      </c>
      <c r="B4" s="11"/>
      <c r="C4" s="11"/>
      <c r="D4" s="11"/>
      <c r="E4" s="11"/>
      <c r="F4" s="11"/>
      <c r="G4" s="11"/>
    </row>
    <row r="5" spans="1:7" ht="14.4" thickBot="1" x14ac:dyDescent="0.3"/>
    <row r="6" spans="1:7" ht="186.6" x14ac:dyDescent="0.25">
      <c r="A6" s="12" t="s">
        <v>0</v>
      </c>
      <c r="B6" s="13"/>
      <c r="C6" s="13"/>
      <c r="D6" s="2" t="s">
        <v>1</v>
      </c>
      <c r="E6" s="3" t="s">
        <v>10</v>
      </c>
      <c r="F6" s="3" t="s">
        <v>11</v>
      </c>
      <c r="G6" s="3" t="s">
        <v>12</v>
      </c>
    </row>
    <row r="7" spans="1:7" x14ac:dyDescent="0.25">
      <c r="A7" s="14" t="s">
        <v>5</v>
      </c>
      <c r="B7" s="15"/>
      <c r="C7" s="15"/>
      <c r="D7" s="4">
        <f>25</f>
        <v>25</v>
      </c>
      <c r="E7" s="6">
        <f>(25+24+24)/3</f>
        <v>24.333333333333332</v>
      </c>
      <c r="F7" s="6">
        <f>(23+22+21)/3</f>
        <v>22</v>
      </c>
      <c r="G7" s="6">
        <f>(18+20+19)/3</f>
        <v>19</v>
      </c>
    </row>
    <row r="8" spans="1:7" x14ac:dyDescent="0.25">
      <c r="A8" s="14" t="s">
        <v>6</v>
      </c>
      <c r="B8" s="15"/>
      <c r="C8" s="15"/>
      <c r="D8" s="4">
        <f>65</f>
        <v>65</v>
      </c>
      <c r="E8" s="6">
        <f>(65+52.6+58.8)/3</f>
        <v>58.79999999999999</v>
      </c>
      <c r="F8" s="6">
        <f>(52+50.4+53.8)/3</f>
        <v>52.066666666666663</v>
      </c>
      <c r="G8" s="6">
        <f>(41.6+55.4+45.2)/3</f>
        <v>47.4</v>
      </c>
    </row>
    <row r="9" spans="1:7" x14ac:dyDescent="0.25">
      <c r="A9" s="16" t="s">
        <v>7</v>
      </c>
      <c r="B9" s="17"/>
      <c r="C9" s="18"/>
      <c r="D9" s="4">
        <f>10</f>
        <v>10</v>
      </c>
      <c r="E9" s="6">
        <v>7.82</v>
      </c>
      <c r="F9" s="6">
        <v>8.91</v>
      </c>
      <c r="G9" s="6">
        <v>10</v>
      </c>
    </row>
    <row r="10" spans="1:7" ht="14.4" thickBot="1" x14ac:dyDescent="0.3">
      <c r="A10" s="14" t="s">
        <v>2</v>
      </c>
      <c r="B10" s="15"/>
      <c r="C10" s="15"/>
      <c r="D10" s="4">
        <f t="shared" ref="D10:G10" si="0">SUM(D7:D9)</f>
        <v>100</v>
      </c>
      <c r="E10" s="6">
        <f t="shared" si="0"/>
        <v>90.953333333333319</v>
      </c>
      <c r="F10" s="6">
        <f t="shared" si="0"/>
        <v>82.976666666666659</v>
      </c>
      <c r="G10" s="6">
        <f t="shared" si="0"/>
        <v>76.400000000000006</v>
      </c>
    </row>
    <row r="11" spans="1:7" ht="14.4" thickBot="1" x14ac:dyDescent="0.3">
      <c r="A11" s="7" t="s">
        <v>3</v>
      </c>
      <c r="B11" s="8"/>
      <c r="C11" s="8"/>
      <c r="D11" s="5"/>
      <c r="E11" s="5">
        <v>1</v>
      </c>
      <c r="F11" s="5">
        <v>2</v>
      </c>
      <c r="G11" s="5">
        <v>3</v>
      </c>
    </row>
  </sheetData>
  <mergeCells count="10">
    <mergeCell ref="A11:C11"/>
    <mergeCell ref="A1:G1"/>
    <mergeCell ref="A2:G2"/>
    <mergeCell ref="A3:G3"/>
    <mergeCell ref="A4:G4"/>
    <mergeCell ref="A6:C6"/>
    <mergeCell ref="A7:C7"/>
    <mergeCell ref="A8:C8"/>
    <mergeCell ref="A9:C9"/>
    <mergeCell ref="A10:C10"/>
  </mergeCells>
  <pageMargins left="0.45" right="0.45" top="0.75" bottom="1.1875" header="0.3" footer="0.3"/>
  <pageSetup orientation="portrait" r:id="rId1"/>
  <headerFooter>
    <oddFooter>&amp;R&amp;"Arial,Italic"&amp;8&amp;A
SPB Form S-8
Rev. 5-1-2024
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Evaluation Document</vt:lpstr>
    </vt:vector>
  </TitlesOfParts>
  <Company>StofNE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Crouse</dc:creator>
  <cp:lastModifiedBy>Heinrichs, Connie</cp:lastModifiedBy>
  <cp:lastPrinted>2024-05-04T00:02:29Z</cp:lastPrinted>
  <dcterms:created xsi:type="dcterms:W3CDTF">2011-12-16T03:34:11Z</dcterms:created>
  <dcterms:modified xsi:type="dcterms:W3CDTF">2025-10-07T20:01:11Z</dcterms:modified>
</cp:coreProperties>
</file>