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55" windowHeight="6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<sst xmlns="http://schemas.openxmlformats.org/spreadsheetml/2006/main" count="51" uniqueCount="36">
  <si>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CALCULATION OF STATE SPLIT CONTRIBUTION FOR ONE FULL-TIME</t>
  </si>
  <si>
    <t>STATE EMPLOYEE AND ONE PART-TIME STATE EMPLOYEE WHO ARE</t>
  </si>
  <si>
    <t>MARRIED TO EACH OTHER</t>
  </si>
  <si>
    <t>Section I - General</t>
  </si>
  <si>
    <t>Full Single Contribution   =</t>
  </si>
  <si>
    <t>Full Family Contribution   =</t>
  </si>
  <si>
    <t>CONTRIBUTION</t>
  </si>
  <si>
    <t>AGY #</t>
  </si>
  <si>
    <t>EMPLOYEE</t>
  </si>
  <si>
    <t>FTE %</t>
  </si>
  <si>
    <t>CODE-PRIMARY</t>
  </si>
  <si>
    <t>STATE</t>
  </si>
  <si>
    <t>431-34-13</t>
  </si>
  <si>
    <t>SPOUSE/EE</t>
  </si>
  <si>
    <t>CODE-SECONDARY</t>
  </si>
  <si>
    <t>431-34-14</t>
  </si>
  <si>
    <t>TOTAL PREMIUM</t>
  </si>
  <si>
    <t>Section II - Determining State Contribution</t>
  </si>
  <si>
    <t>State Contribution</t>
  </si>
  <si>
    <t xml:space="preserve">     for 1 FTE Per Month using Family Cov &amp; correct carrier</t>
  </si>
  <si>
    <t xml:space="preserve">     for 1 FTE using Single Cov &amp; correct carrier </t>
  </si>
  <si>
    <t>Total State Contribution available</t>
  </si>
  <si>
    <t>Section III - Each Agency Percentage</t>
  </si>
  <si>
    <t>AGY</t>
  </si>
  <si>
    <t>=</t>
  </si>
  <si>
    <t>TOTAL</t>
  </si>
  <si>
    <t>Total State Cont</t>
  </si>
  <si>
    <t>Section IV - Contributions</t>
  </si>
  <si>
    <t>Normal 1 Fte State Split Cont.</t>
  </si>
  <si>
    <t>To be Paid by Agency</t>
  </si>
  <si>
    <t>*</t>
  </si>
  <si>
    <t>Increase Monthly by</t>
  </si>
  <si>
    <t>Decrease Monthly by</t>
  </si>
  <si>
    <t>Employee Monthly Deduction</t>
  </si>
  <si>
    <t>Total Premium  *</t>
  </si>
  <si>
    <t>Data may be entered only in the grayed boxes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</si>
</sst>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7" fontId="0" fillId="0" borderId="0" xfId="0" applyNumberFormat="1" applyAlignment="1" quotePrefix="1">
      <alignment horizontal="right"/>
    </xf>
    <xf numFmtId="7" fontId="0" fillId="0" borderId="0" xfId="0" applyNumberFormat="1" applyFont="1" applyAlignment="1">
      <alignment/>
    </xf>
    <xf numFmtId="7" fontId="2" fillId="2" borderId="0" xfId="0" applyNumberFormat="1" applyFont="1" applyFill="1" applyAlignment="1" applyProtection="1">
      <alignment horizontal="center"/>
      <protection locked="0"/>
    </xf>
    <xf numFmtId="7" fontId="2" fillId="2" borderId="0" xfId="0" applyNumberFormat="1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9" fontId="2" fillId="2" borderId="0" xfId="0" applyNumberFormat="1" applyFont="1" applyFill="1" applyAlignment="1">
      <alignment/>
    </xf>
    <xf numFmtId="0" fontId="2" fillId="2" borderId="0" xfId="0" applyFont="1" applyFill="1" applyAlignment="1" applyProtection="1" quotePrefix="1">
      <alignment horizontal="left"/>
      <protection locked="0"/>
    </xf>
    <xf numFmtId="9" fontId="2" fillId="2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E7" sqref="E7"/>
    </sheetView>
  </sheetViews>
  <sheetFormatPr defaultColWidth="9.140625" defaultRowHeight="12.75"/>
  <cols>
    <col min="3" max="3" width="7.7109375" style="0" customWidth="1"/>
    <col min="5" max="5" width="8.57421875" style="0" customWidth="1"/>
    <col min="7" max="7" width="9.7109375" style="0" customWidth="1"/>
    <col min="9" max="9" width="10.8515625" style="0" customWidth="1"/>
  </cols>
  <sheetData>
    <row r="1" spans="3:5" ht="12.75">
      <c r="C1" s="7" t="s">
        <v>0</v>
      </c>
      <c r="D1" s="7"/>
      <c r="E1" s="7"/>
    </row>
    <row r="2" spans="3:5" ht="12.75">
      <c r="C2" s="7" t="s">
        <v>1</v>
      </c>
      <c r="D2" s="7"/>
      <c r="E2" s="7"/>
    </row>
    <row r="3" spans="3:5" ht="12.75">
      <c r="C3" s="7"/>
      <c r="D3" s="7"/>
      <c r="E3" s="7" t="s">
        <v>2</v>
      </c>
    </row>
    <row r="5" spans="2:5" ht="12.75">
      <c r="B5" s="8" t="s">
        <v>3</v>
      </c>
      <c r="E5" t="s">
        <v>35</v>
      </c>
    </row>
    <row r="7" spans="2:9" ht="12.75">
      <c r="B7" s="9" t="s">
        <v>4</v>
      </c>
      <c r="E7" s="12">
        <v>233.03</v>
      </c>
      <c r="F7" s="9" t="s">
        <v>5</v>
      </c>
      <c r="I7" s="13">
        <v>827.27</v>
      </c>
    </row>
    <row r="8" ht="12.75">
      <c r="E8" s="1"/>
    </row>
    <row r="9" spans="1:10" ht="12.75">
      <c r="A9" s="3"/>
      <c r="B9" s="3"/>
      <c r="C9" s="3"/>
      <c r="D9" s="3"/>
      <c r="E9" s="3"/>
      <c r="F9" s="3"/>
      <c r="G9" s="3"/>
      <c r="H9" s="3"/>
      <c r="I9" s="3" t="s">
        <v>6</v>
      </c>
      <c r="J9" s="3"/>
    </row>
    <row r="10" spans="1:10" ht="12.75">
      <c r="A10" s="3" t="s">
        <v>7</v>
      </c>
      <c r="B10" s="3" t="s">
        <v>8</v>
      </c>
      <c r="C10" s="3"/>
      <c r="D10" s="9" t="s">
        <v>9</v>
      </c>
      <c r="E10" s="3"/>
      <c r="F10" s="3" t="s">
        <v>10</v>
      </c>
      <c r="G10" s="3"/>
      <c r="H10" s="3"/>
      <c r="I10" s="3" t="s">
        <v>8</v>
      </c>
      <c r="J10" s="3" t="s">
        <v>11</v>
      </c>
    </row>
    <row r="12" spans="1:10" ht="12.75">
      <c r="A12" s="14">
        <v>0</v>
      </c>
      <c r="B12" s="3"/>
      <c r="C12" s="3"/>
      <c r="D12" s="15">
        <v>1</v>
      </c>
      <c r="E12" s="3"/>
      <c r="F12" s="16" t="s">
        <v>12</v>
      </c>
      <c r="G12" s="3"/>
      <c r="H12" s="3"/>
      <c r="I12" s="14">
        <v>0</v>
      </c>
      <c r="J12" s="14">
        <v>523.59</v>
      </c>
    </row>
    <row r="14" spans="1:10" ht="12.75">
      <c r="A14" s="3" t="s">
        <v>7</v>
      </c>
      <c r="B14" s="3" t="s">
        <v>13</v>
      </c>
      <c r="C14" s="3"/>
      <c r="D14" s="3" t="s">
        <v>9</v>
      </c>
      <c r="E14" s="3"/>
      <c r="F14" s="3" t="s">
        <v>14</v>
      </c>
      <c r="G14" s="3"/>
      <c r="H14" s="3"/>
      <c r="I14" s="3" t="s">
        <v>8</v>
      </c>
      <c r="J14" s="9" t="s">
        <v>11</v>
      </c>
    </row>
    <row r="16" spans="1:10" ht="12.75">
      <c r="A16" s="14">
        <v>0</v>
      </c>
      <c r="B16" s="3"/>
      <c r="C16" s="3"/>
      <c r="D16" s="17">
        <v>0.5</v>
      </c>
      <c r="E16" s="3"/>
      <c r="F16" s="16" t="s">
        <v>15</v>
      </c>
      <c r="G16" s="3"/>
      <c r="H16" s="3"/>
      <c r="I16" s="14">
        <v>0</v>
      </c>
      <c r="J16" s="14">
        <v>523.59</v>
      </c>
    </row>
    <row r="17" spans="4:6" ht="12.75">
      <c r="D17" s="5"/>
      <c r="F17" s="2"/>
    </row>
    <row r="18" spans="4:10" ht="12.75">
      <c r="D18" s="5"/>
      <c r="F18" s="2"/>
      <c r="H18" t="s">
        <v>16</v>
      </c>
      <c r="J18">
        <f>H16+J16+I16+I12+J12+H12</f>
        <v>1047.18</v>
      </c>
    </row>
    <row r="20" ht="12.75">
      <c r="B20" s="8" t="s">
        <v>17</v>
      </c>
    </row>
    <row r="22" ht="12.75">
      <c r="B22" t="s">
        <v>18</v>
      </c>
    </row>
    <row r="23" spans="2:10" ht="12.75">
      <c r="B23" s="2" t="s">
        <v>19</v>
      </c>
      <c r="J23" s="11">
        <f>I7</f>
        <v>827.27</v>
      </c>
    </row>
    <row r="24" spans="2:10" ht="12.75">
      <c r="B24" s="2" t="s">
        <v>20</v>
      </c>
      <c r="G24" s="11">
        <f>E7</f>
        <v>233.03</v>
      </c>
      <c r="H24" s="5">
        <f>D16</f>
        <v>0.5</v>
      </c>
      <c r="J24" s="4">
        <f>ROUND(H24*G24,2)</f>
        <v>116.52</v>
      </c>
    </row>
    <row r="25" spans="7:10" ht="12.75">
      <c r="G25" s="2" t="s">
        <v>21</v>
      </c>
      <c r="J25" s="4">
        <f>SUM(J23:J24)</f>
        <v>943.79</v>
      </c>
    </row>
    <row r="28" ht="12.75">
      <c r="B28" s="7" t="s">
        <v>22</v>
      </c>
    </row>
    <row r="30" spans="2:9" ht="12.75">
      <c r="B30" t="s">
        <v>8</v>
      </c>
      <c r="D30" s="5">
        <f>D12</f>
        <v>1</v>
      </c>
      <c r="E30" s="6" t="s">
        <v>23</v>
      </c>
      <c r="F30">
        <f>A12</f>
        <v>0</v>
      </c>
      <c r="G30" s="5">
        <f>D30/D34</f>
        <v>0.6666666666666666</v>
      </c>
      <c r="H30" s="1" t="s">
        <v>24</v>
      </c>
      <c r="I30" s="10">
        <f>ROUND(IF(J18&gt;J25,G30*J25,G30*J18),2)</f>
        <v>629.19</v>
      </c>
    </row>
    <row r="31" spans="4:9" ht="12.75">
      <c r="D31" s="5"/>
      <c r="I31" s="4"/>
    </row>
    <row r="32" spans="2:9" ht="12.75">
      <c r="B32" t="s">
        <v>13</v>
      </c>
      <c r="D32" s="5">
        <f>D16</f>
        <v>0.5</v>
      </c>
      <c r="E32" s="6" t="s">
        <v>23</v>
      </c>
      <c r="F32">
        <f>A16</f>
        <v>0</v>
      </c>
      <c r="G32" s="5">
        <f>D32/D34</f>
        <v>0.3333333333333333</v>
      </c>
      <c r="H32" s="1" t="s">
        <v>24</v>
      </c>
      <c r="I32" s="10">
        <f>IF(J18&gt;J25,J25-I30,J18-I30)</f>
        <v>314.5999999999999</v>
      </c>
    </row>
    <row r="33" ht="12.75">
      <c r="D33" s="5"/>
    </row>
    <row r="34" spans="2:9" ht="12.75">
      <c r="B34" s="6" t="s">
        <v>25</v>
      </c>
      <c r="D34" s="5">
        <f>SUM(D30:D32)</f>
        <v>1.5</v>
      </c>
      <c r="G34" s="2" t="s">
        <v>26</v>
      </c>
      <c r="I34" s="4">
        <f>SUM(I30:I32)</f>
        <v>943.79</v>
      </c>
    </row>
    <row r="37" ht="12.75">
      <c r="B37" s="7" t="s">
        <v>27</v>
      </c>
    </row>
    <row r="38" spans="6:9" ht="12.75">
      <c r="F38" t="s">
        <v>8</v>
      </c>
      <c r="I38" t="s">
        <v>13</v>
      </c>
    </row>
    <row r="40" spans="2:9" ht="12.75">
      <c r="B40" t="s">
        <v>28</v>
      </c>
      <c r="F40" s="4">
        <f>J12</f>
        <v>523.59</v>
      </c>
      <c r="G40" s="4"/>
      <c r="H40" s="4"/>
      <c r="I40" s="4">
        <f>J16</f>
        <v>523.59</v>
      </c>
    </row>
    <row r="41" spans="2:10" ht="12.75">
      <c r="B41" t="s">
        <v>29</v>
      </c>
      <c r="E41">
        <f>F30</f>
        <v>0</v>
      </c>
      <c r="F41" s="4">
        <f>ROUND(I30,2)</f>
        <v>629.19</v>
      </c>
      <c r="G41" t="s">
        <v>30</v>
      </c>
      <c r="H41">
        <f>F32</f>
        <v>0</v>
      </c>
      <c r="I41" s="4">
        <f>ROUND(I32,2)</f>
        <v>314.6</v>
      </c>
      <c r="J41" t="s">
        <v>30</v>
      </c>
    </row>
    <row r="42" spans="2:6" ht="12.75">
      <c r="B42" t="s">
        <v>31</v>
      </c>
      <c r="F42" s="4">
        <f>F41-F40</f>
        <v>105.60000000000002</v>
      </c>
    </row>
    <row r="43" spans="2:9" ht="12.75">
      <c r="B43" t="s">
        <v>32</v>
      </c>
      <c r="I43" s="4">
        <f>I40-I41</f>
        <v>208.99</v>
      </c>
    </row>
    <row r="45" spans="2:10" ht="12.75">
      <c r="B45" s="2" t="s">
        <v>33</v>
      </c>
      <c r="F45" s="4">
        <f>IF((I12+(J18-I34))&lt;0,0,(I12+(J18-I34)))</f>
        <v>103.3900000000001</v>
      </c>
      <c r="G45" t="s">
        <v>30</v>
      </c>
      <c r="I45" s="4">
        <f>I16</f>
        <v>0</v>
      </c>
      <c r="J45" t="s">
        <v>30</v>
      </c>
    </row>
    <row r="46" spans="2:9" ht="12.75">
      <c r="B46" t="s">
        <v>31</v>
      </c>
      <c r="F46" s="4">
        <f>F45-I12</f>
        <v>103.3900000000001</v>
      </c>
      <c r="I46" s="4">
        <f>I45-I16</f>
        <v>0</v>
      </c>
    </row>
    <row r="48" spans="7:9" ht="12.75">
      <c r="G48" s="2" t="s">
        <v>34</v>
      </c>
      <c r="I48" s="4">
        <f>F41+I41+F45+I45</f>
        <v>1047.1800000000003</v>
      </c>
    </row>
  </sheetData>
  <sheetProtection sheet="1" objects="1" scenarios="1" selectLockedCells="1"/>
  <printOptions/>
  <pageMargins left="0.52" right="0.47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Ramona Hartley</cp:lastModifiedBy>
  <cp:lastPrinted>2006-12-27T17:47:59Z</cp:lastPrinted>
  <dcterms:created xsi:type="dcterms:W3CDTF">2006-12-27T17:51:30Z</dcterms:created>
  <dcterms:modified xsi:type="dcterms:W3CDTF">2006-12-27T20:00:02Z</dcterms:modified>
  <cp:category/>
  <cp:version/>
  <cp:contentType/>
  <cp:contentStatus/>
</cp:coreProperties>
</file>